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Финансовый отчет 2017" sheetId="1" r:id="rId1"/>
    <sheet name="Отчет по ТР 2017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C30" i="1" l="1"/>
  <c r="C29" i="1"/>
  <c r="C27" i="1"/>
  <c r="C26" i="1"/>
  <c r="C22" i="1"/>
  <c r="C12" i="1"/>
  <c r="C10" i="1" s="1"/>
  <c r="C23" i="1" s="1"/>
  <c r="C11" i="1"/>
  <c r="C9" i="1"/>
  <c r="C8" i="1"/>
  <c r="C14" i="1" s="1"/>
  <c r="C13" i="1" s="1"/>
  <c r="C19" i="1" s="1"/>
  <c r="I16" i="2"/>
  <c r="C28" i="1" l="1"/>
  <c r="C25" i="1" s="1"/>
</calcChain>
</file>

<file path=xl/sharedStrings.xml><?xml version="1.0" encoding="utf-8"?>
<sst xmlns="http://schemas.openxmlformats.org/spreadsheetml/2006/main" count="78" uniqueCount="74">
  <si>
    <t>№ стр.</t>
  </si>
  <si>
    <t>Наименование параметра</t>
  </si>
  <si>
    <t>Сумма, руб.</t>
  </si>
  <si>
    <t>стр.4</t>
  </si>
  <si>
    <t>Авансовые платежи потребителей( на начало периода)</t>
  </si>
  <si>
    <t>стр.5</t>
  </si>
  <si>
    <t>Переходящие остатки (на начало периода)</t>
  </si>
  <si>
    <t>стр.6</t>
  </si>
  <si>
    <t>Задолженность потребителей (на начало периода)</t>
  </si>
  <si>
    <t>стр.7</t>
  </si>
  <si>
    <t>стр.8</t>
  </si>
  <si>
    <t xml:space="preserve"> -содержание дома (в том числе: ТБО,  ОДН)</t>
  </si>
  <si>
    <t>стр.9</t>
  </si>
  <si>
    <t xml:space="preserve"> - текущий ремонт</t>
  </si>
  <si>
    <t>стр.10</t>
  </si>
  <si>
    <t xml:space="preserve"> - услуги управления</t>
  </si>
  <si>
    <t>стр.11</t>
  </si>
  <si>
    <t>Получено денежных средств, в том числе</t>
  </si>
  <si>
    <t>стр.12</t>
  </si>
  <si>
    <t xml:space="preserve"> - денежных средств от собственников/нанимателей помещений</t>
  </si>
  <si>
    <t>стр.13</t>
  </si>
  <si>
    <t xml:space="preserve"> - целевых взносов от собственников/нанимателей помещений</t>
  </si>
  <si>
    <t>стр.14</t>
  </si>
  <si>
    <t xml:space="preserve"> - субсидии</t>
  </si>
  <si>
    <t>стр.15</t>
  </si>
  <si>
    <t xml:space="preserve"> - денежных средств от использования общего имущества</t>
  </si>
  <si>
    <t>стр.16</t>
  </si>
  <si>
    <t xml:space="preserve"> - прочие поступления</t>
  </si>
  <si>
    <t>стр.17</t>
  </si>
  <si>
    <t>Всего денежных средств с учетом остатков</t>
  </si>
  <si>
    <t>стр.18</t>
  </si>
  <si>
    <t>Авансовые платежи потребителей( на конец периода)</t>
  </si>
  <si>
    <t>стр.19</t>
  </si>
  <si>
    <t>Переходящие остатки (на конец периода)</t>
  </si>
  <si>
    <t>стр.20</t>
  </si>
  <si>
    <t>Задолженность потребителей (на конец периода)</t>
  </si>
  <si>
    <t>стр.22</t>
  </si>
  <si>
    <t xml:space="preserve">Годовая фактическая </t>
  </si>
  <si>
    <t>в том числе</t>
  </si>
  <si>
    <t>ТР</t>
  </si>
  <si>
    <t>Содержание</t>
  </si>
  <si>
    <t>ВДГО</t>
  </si>
  <si>
    <t>ТБО</t>
  </si>
  <si>
    <t>Управление</t>
  </si>
  <si>
    <t>ОДН (ХВС, ГВС, электроэнергия)</t>
  </si>
  <si>
    <t xml:space="preserve">Исполнитель: </t>
  </si>
  <si>
    <t>Экономист</t>
  </si>
  <si>
    <t>Е.В. Матафонова</t>
  </si>
  <si>
    <t xml:space="preserve"> п.23- 26  Формы 2.8 Формы раскрытия информации утв. 22.12.2014 № 882/пр</t>
  </si>
  <si>
    <t>Перечень выполненных работ по текущему ремонту</t>
  </si>
  <si>
    <t>Вид работы</t>
  </si>
  <si>
    <t>Ед. изм.</t>
  </si>
  <si>
    <t>Объем</t>
  </si>
  <si>
    <t>шт</t>
  </si>
  <si>
    <t>м2</t>
  </si>
  <si>
    <t>по адресу: Федосеева, 7, находящегося в  управлении Жилищно-эксплуатационное управление -3</t>
  </si>
  <si>
    <t xml:space="preserve">за период январь-апрель 2017 </t>
  </si>
  <si>
    <t>Дата</t>
  </si>
  <si>
    <t>январь</t>
  </si>
  <si>
    <t>смена гофр.смывных бачков 4 шт, манжет 1 шт, пр/кран 1 шт</t>
  </si>
  <si>
    <t>смена эл/тэнов в эл/плите</t>
  </si>
  <si>
    <t>март</t>
  </si>
  <si>
    <t xml:space="preserve">смена гофр.смывных бачков </t>
  </si>
  <si>
    <t>смена пр/крана</t>
  </si>
  <si>
    <t>апрель</t>
  </si>
  <si>
    <t>ремонтно-сантехнические работы</t>
  </si>
  <si>
    <t>установка дверного доводчика</t>
  </si>
  <si>
    <t>остекление (в т.ч. Стекло б/у - 1 м2)</t>
  </si>
  <si>
    <t>Итого:</t>
  </si>
  <si>
    <t>Форма 2.8 Отчет об исполнении управляющей организацией ООО  "Жилищно-эксплуатационное управление-3" договора управления</t>
  </si>
  <si>
    <t>за период действия договора январь-апрель 2017</t>
  </si>
  <si>
    <t>по адресу: ул. Федосеева, 7</t>
  </si>
  <si>
    <t>Начислено за услуги (работы) по содержанию и текущему ремонту</t>
  </si>
  <si>
    <t>Услуги консъержки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</si>
</sst>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/>
    <xf numFmtId="0" fontId="1" fillId="0" borderId="1" xfId="0" applyFont="1" applyFill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5" xfId="0" applyBorder="1" applyAlignment="1"/>
    <xf numFmtId="0" fontId="0" fillId="0" borderId="3" xfId="0" applyBorder="1" applyAlignment="1"/>
    <xf numFmtId="0" fontId="0" fillId="0" borderId="7" xfId="0" applyBorder="1" applyAlignment="1"/>
    <xf numFmtId="0" fontId="1" fillId="0" borderId="4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6" xfId="0" applyFont="1" applyFill="1" applyBorder="1"/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left" wrapText="1"/>
    </xf>
    <xf numFmtId="17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" fontId="0" fillId="0" borderId="3" xfId="0" applyNumberFormat="1" applyBorder="1" applyAlignment="1">
      <alignment horizontal="left"/>
    </xf>
    <xf numFmtId="17" fontId="0" fillId="0" borderId="3" xfId="0" applyNumberFormat="1" applyBorder="1" applyAlignment="1">
      <alignment horizontal="center"/>
    </xf>
    <xf numFmtId="17" fontId="0" fillId="0" borderId="2" xfId="0" applyNumberFormat="1" applyBorder="1" applyAlignment="1">
      <alignment horizontal="left"/>
    </xf>
    <xf numFmtId="17" fontId="0" fillId="0" borderId="2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7;&#1082;&#1083;&#1072;&#1076;&#1099;&#1074;&#1072;&#1081;%20&#1089;&#1102;&#1076;&#1072;\&#1060;%202.8%20&#1054;&#1073;&#1097;&#1072;&#1103;%20&#1080;&#1085;&#1092;&#1086;&#1088;&#1084;&#1072;&#1094;&#1080;&#1103;%20&#1086;%20&#1074;&#1099;&#1087;&#1086;&#1083;&#1085;&#1103;&#1077;&#1084;&#1099;&#1093;%20&#1088;&#1072;&#1073;&#1086;&#1090;&#1072;&#1093;%20&#1046;&#1069;&#1059;&#1087;&#1088;%20(2017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7;&#1082;&#1083;&#1072;&#1076;&#1099;&#1074;&#1072;&#1081;%20&#1089;&#1102;&#1076;&#1072;\&#1054;&#1090;&#1095;&#1077;&#1090;%20&#1087;&#1086;%20&#1058;&#1056;%20(2017)%20&#1046;&#1069;&#1059;&#1087;&#1088;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ощади"/>
      <sheetName val="встр(оплата)"/>
      <sheetName val="встр Федос 7(январь-апр)"/>
      <sheetName val="встр(начисл ТР+содерж)"/>
      <sheetName val="Начисл янв-апре Федос 7"/>
      <sheetName val="начисл по услуг на стор"/>
      <sheetName val="Задолж жил в управл на начало"/>
      <sheetName val="Начислен. жил управл"/>
      <sheetName val="Задолж жил в упр на конец"/>
      <sheetName val="задолж жил НУ начало(общая)"/>
      <sheetName val="Начисл жил НУ"/>
      <sheetName val="Задолж жил НУ конец"/>
      <sheetName val="жил(начисл+задолж)"/>
      <sheetName val="оплата жил "/>
      <sheetName val="оплата аренды Федосеева, 7 2017"/>
      <sheetName val="Факт ТР"/>
      <sheetName val="ВДГО"/>
      <sheetName val="ТБО"/>
      <sheetName val="Управление"/>
      <sheetName val="Федосеева 7(затраты по консъерж"/>
      <sheetName val="Кирова, 15 ук"/>
      <sheetName val="Кирова, 17 УК"/>
      <sheetName val="Кузьмина, 11(январь-дек) УК "/>
      <sheetName val="Кузьмина, 12(январь-дек) УК  "/>
      <sheetName val="Мира, 12(январь-дек) УК"/>
      <sheetName val="Мира, 14(январь-дек) УК"/>
      <sheetName val="Мира, 9(январь-дек) УК"/>
      <sheetName val="Оборина, 1 (январь-дек) УК"/>
      <sheetName val="Оборина, 4(январь-дек) УК"/>
      <sheetName val="Смышляева, 10(янв-декабрь)УК"/>
      <sheetName val="Смышляева, 24(янв-декабрь) УК"/>
      <sheetName val="Мира, 20(январь-декабрь)  УК"/>
      <sheetName val="Бурылова, 5(янв-декабрь) УК"/>
      <sheetName val="Советская, 6(янв-декабрь) УК"/>
      <sheetName val="Федосеева, 7НУ (год)"/>
      <sheetName val="Федосеева, 7 УК (январь-апрель)"/>
      <sheetName val="Кирова, 8(январь-декабрь) УК"/>
      <sheetName val="Бурылова, 7 УК"/>
      <sheetName val="Бурылова, 9 УК"/>
      <sheetName val="Кирова, 14 УК"/>
      <sheetName val="Кузьмина, 15 УК"/>
      <sheetName val="Оборина, 2 УК"/>
      <sheetName val="Федосеева, 3 УК"/>
      <sheetName val="Мира, 37 НУ"/>
      <sheetName val="Полевая, 1 НУ"/>
      <sheetName val="Полевая, 3 НУ"/>
      <sheetName val="Полевая, 4 НУ"/>
      <sheetName val="Задолженность общ"/>
      <sheetName val="Форма 1.2"/>
      <sheetName val="Оборина, 1(фин. отчет)"/>
    </sheetNames>
    <sheetDataSet>
      <sheetData sheetId="0"/>
      <sheetData sheetId="1">
        <row r="66">
          <cell r="C66">
            <v>12399.69</v>
          </cell>
        </row>
      </sheetData>
      <sheetData sheetId="2">
        <row r="5">
          <cell r="F5">
            <v>57560.94</v>
          </cell>
        </row>
      </sheetData>
      <sheetData sheetId="3"/>
      <sheetData sheetId="4">
        <row r="7">
          <cell r="I7">
            <v>51092.83</v>
          </cell>
          <cell r="J7">
            <v>515086.87</v>
          </cell>
        </row>
      </sheetData>
      <sheetData sheetId="5"/>
      <sheetData sheetId="6"/>
      <sheetData sheetId="7"/>
      <sheetData sheetId="8">
        <row r="30">
          <cell r="I30">
            <v>820550.53</v>
          </cell>
        </row>
      </sheetData>
      <sheetData sheetId="9">
        <row r="30">
          <cell r="F30">
            <v>923272.8</v>
          </cell>
        </row>
      </sheetData>
      <sheetData sheetId="10"/>
      <sheetData sheetId="11"/>
      <sheetData sheetId="12"/>
      <sheetData sheetId="13"/>
      <sheetData sheetId="14">
        <row r="10">
          <cell r="D10">
            <v>43510.2</v>
          </cell>
        </row>
      </sheetData>
      <sheetData sheetId="15"/>
      <sheetData sheetId="16">
        <row r="32">
          <cell r="F32">
            <v>0</v>
          </cell>
        </row>
      </sheetData>
      <sheetData sheetId="17">
        <row r="33">
          <cell r="E33">
            <v>10208.744000000001</v>
          </cell>
        </row>
      </sheetData>
      <sheetData sheetId="18">
        <row r="33">
          <cell r="G33">
            <v>21483.236000000001</v>
          </cell>
        </row>
      </sheetData>
      <sheetData sheetId="19">
        <row r="5">
          <cell r="D5">
            <v>288681.64499999996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исл(жил)"/>
      <sheetName val="Площадь"/>
      <sheetName val="Смышляева, 24 УК"/>
      <sheetName val="Полевая,1 НУ"/>
      <sheetName val="Полевая,4 НУ"/>
      <sheetName val="Кирова,15 УК"/>
      <sheetName val="Кирова,17 УК "/>
      <sheetName val="Мира, 37 НУ"/>
      <sheetName val="Полевая,3 НУ"/>
      <sheetName val="Смышляева, 6 НУ "/>
      <sheetName val="Мира, 14 УК"/>
      <sheetName val="Оборина, 1 УК"/>
      <sheetName val="Кузьмина, 12 УК"/>
      <sheetName val="Кузьмина, 11 УК"/>
      <sheetName val="Смышляева, 10 УК"/>
      <sheetName val="Оборина, 4 УК"/>
      <sheetName val="Мира, 9 УК"/>
      <sheetName val="Мира, 12 УК"/>
      <sheetName val="Мира, 20 УК"/>
      <sheetName val="Бурылова, 5 УК"/>
      <sheetName val="Советская, 6 УК"/>
      <sheetName val="Федосеева, 7 НУ"/>
      <sheetName val="Бурылова, 9УК"/>
      <sheetName val="Бурылова, 7 УК"/>
      <sheetName val="Федосеева, 7 УК( январь-апрель)"/>
      <sheetName val="Федосеева, 3 УК"/>
      <sheetName val="Оборина, 2 УК"/>
      <sheetName val="Кузьмина, 15 УК"/>
      <sheetName val="Кирова, 14 УК"/>
      <sheetName val="Кирова, 8 УК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6">
          <cell r="I16">
            <v>19624</v>
          </cell>
        </row>
      </sheetData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workbookViewId="0">
      <selection activeCell="B2" sqref="B2"/>
    </sheetView>
  </sheetViews>
  <sheetFormatPr defaultRowHeight="15" x14ac:dyDescent="0.25"/>
  <cols>
    <col min="2" max="2" width="53.7109375" customWidth="1"/>
    <col min="3" max="3" width="23.85546875" style="1" customWidth="1"/>
  </cols>
  <sheetData>
    <row r="1" spans="1:3" ht="33" customHeight="1" x14ac:dyDescent="0.25">
      <c r="A1" s="40" t="s">
        <v>69</v>
      </c>
      <c r="B1" s="40"/>
      <c r="C1" s="40"/>
    </row>
    <row r="2" spans="1:3" x14ac:dyDescent="0.25">
      <c r="A2" t="s">
        <v>70</v>
      </c>
    </row>
    <row r="3" spans="1:3" x14ac:dyDescent="0.25">
      <c r="A3" t="s">
        <v>71</v>
      </c>
    </row>
    <row r="5" spans="1:3" x14ac:dyDescent="0.25">
      <c r="A5" s="2" t="s">
        <v>0</v>
      </c>
      <c r="B5" s="3" t="s">
        <v>1</v>
      </c>
      <c r="C5" s="4" t="s">
        <v>2</v>
      </c>
    </row>
    <row r="6" spans="1:3" x14ac:dyDescent="0.25">
      <c r="A6" s="2" t="s">
        <v>3</v>
      </c>
      <c r="B6" s="3" t="s">
        <v>4</v>
      </c>
      <c r="C6" s="5">
        <v>0</v>
      </c>
    </row>
    <row r="7" spans="1:3" x14ac:dyDescent="0.25">
      <c r="A7" s="2" t="s">
        <v>5</v>
      </c>
      <c r="B7" s="3" t="s">
        <v>6</v>
      </c>
      <c r="C7" s="5">
        <v>0</v>
      </c>
    </row>
    <row r="8" spans="1:3" x14ac:dyDescent="0.25">
      <c r="A8" s="2" t="s">
        <v>7</v>
      </c>
      <c r="B8" s="3" t="s">
        <v>8</v>
      </c>
      <c r="C8" s="5">
        <f>'[1]встр(оплата)'!C66+'[1]задолж жил НУ начало(общая)'!F30-'[1]оплата аренды Федосеева, 7 2017'!D10</f>
        <v>892162.29</v>
      </c>
    </row>
    <row r="9" spans="1:3" ht="30" x14ac:dyDescent="0.25">
      <c r="A9" s="2" t="s">
        <v>9</v>
      </c>
      <c r="B9" s="3" t="s">
        <v>72</v>
      </c>
      <c r="C9" s="5">
        <f>'[1]Начисл янв-апре Федос 7'!J7</f>
        <v>515086.87</v>
      </c>
    </row>
    <row r="10" spans="1:3" x14ac:dyDescent="0.25">
      <c r="A10" s="2" t="s">
        <v>10</v>
      </c>
      <c r="B10" s="3" t="s">
        <v>11</v>
      </c>
      <c r="C10" s="5">
        <f>C9-C12-C11</f>
        <v>493603.63400000002</v>
      </c>
    </row>
    <row r="11" spans="1:3" x14ac:dyDescent="0.25">
      <c r="A11" s="2" t="s">
        <v>12</v>
      </c>
      <c r="B11" s="3" t="s">
        <v>13</v>
      </c>
      <c r="C11" s="5">
        <f>'[1]Начисл жил НУ'!G43</f>
        <v>0</v>
      </c>
    </row>
    <row r="12" spans="1:3" x14ac:dyDescent="0.25">
      <c r="A12" s="2" t="s">
        <v>14</v>
      </c>
      <c r="B12" s="3" t="s">
        <v>15</v>
      </c>
      <c r="C12" s="5">
        <f>[1]Управление!G33</f>
        <v>21483.236000000001</v>
      </c>
    </row>
    <row r="13" spans="1:3" x14ac:dyDescent="0.25">
      <c r="A13" s="2" t="s">
        <v>16</v>
      </c>
      <c r="B13" s="3" t="s">
        <v>17</v>
      </c>
      <c r="C13" s="5">
        <f>C14+C15+C16+C17+C18</f>
        <v>529137.69000000006</v>
      </c>
    </row>
    <row r="14" spans="1:3" ht="30" x14ac:dyDescent="0.25">
      <c r="A14" s="2" t="s">
        <v>18</v>
      </c>
      <c r="B14" s="3" t="s">
        <v>19</v>
      </c>
      <c r="C14" s="5">
        <f>C8-C22+C9</f>
        <v>529137.69000000006</v>
      </c>
    </row>
    <row r="15" spans="1:3" ht="30" x14ac:dyDescent="0.25">
      <c r="A15" s="2" t="s">
        <v>20</v>
      </c>
      <c r="B15" s="3" t="s">
        <v>21</v>
      </c>
      <c r="C15" s="5"/>
    </row>
    <row r="16" spans="1:3" x14ac:dyDescent="0.25">
      <c r="A16" s="2" t="s">
        <v>22</v>
      </c>
      <c r="B16" s="3" t="s">
        <v>23</v>
      </c>
      <c r="C16" s="5"/>
    </row>
    <row r="17" spans="1:3" ht="30" x14ac:dyDescent="0.25">
      <c r="A17" s="2" t="s">
        <v>24</v>
      </c>
      <c r="B17" s="3" t="s">
        <v>25</v>
      </c>
      <c r="C17" s="5"/>
    </row>
    <row r="18" spans="1:3" x14ac:dyDescent="0.25">
      <c r="A18" s="2" t="s">
        <v>26</v>
      </c>
      <c r="B18" s="3" t="s">
        <v>27</v>
      </c>
      <c r="C18" s="5"/>
    </row>
    <row r="19" spans="1:3" x14ac:dyDescent="0.25">
      <c r="A19" s="2" t="s">
        <v>28</v>
      </c>
      <c r="B19" s="3" t="s">
        <v>29</v>
      </c>
      <c r="C19" s="5">
        <f>C13+C6+C7</f>
        <v>529137.69000000006</v>
      </c>
    </row>
    <row r="20" spans="1:3" x14ac:dyDescent="0.25">
      <c r="A20" s="2" t="s">
        <v>30</v>
      </c>
      <c r="B20" s="3" t="s">
        <v>31</v>
      </c>
      <c r="C20" s="5">
        <v>0</v>
      </c>
    </row>
    <row r="21" spans="1:3" x14ac:dyDescent="0.25">
      <c r="A21" s="2" t="s">
        <v>32</v>
      </c>
      <c r="B21" s="3" t="s">
        <v>33</v>
      </c>
      <c r="C21" s="5">
        <v>0</v>
      </c>
    </row>
    <row r="22" spans="1:3" x14ac:dyDescent="0.25">
      <c r="A22" s="2" t="s">
        <v>34</v>
      </c>
      <c r="B22" s="3" t="s">
        <v>35</v>
      </c>
      <c r="C22" s="5">
        <f>'[1]встр Федос 7(январь-апр)'!F5+'[1]Задолж жил в упр на конец'!I30</f>
        <v>878111.47</v>
      </c>
    </row>
    <row r="23" spans="1:3" x14ac:dyDescent="0.25">
      <c r="A23" s="6" t="s">
        <v>36</v>
      </c>
      <c r="B23" s="7" t="s">
        <v>37</v>
      </c>
      <c r="C23" s="8">
        <f>'[2]Федосеева, 7 УК( январь-апрель)'!$I$16+C10+C12</f>
        <v>534710.87</v>
      </c>
    </row>
    <row r="24" spans="1:3" ht="30" x14ac:dyDescent="0.25">
      <c r="A24" s="9" t="s">
        <v>38</v>
      </c>
      <c r="B24" s="3" t="s">
        <v>39</v>
      </c>
      <c r="C24" s="23">
        <v>19624</v>
      </c>
    </row>
    <row r="25" spans="1:3" x14ac:dyDescent="0.25">
      <c r="A25" s="2"/>
      <c r="B25" s="3" t="s">
        <v>40</v>
      </c>
      <c r="C25" s="5">
        <f>C23-C30-C29-C28-C27</f>
        <v>163244.41500000001</v>
      </c>
    </row>
    <row r="26" spans="1:3" x14ac:dyDescent="0.25">
      <c r="A26" s="2"/>
      <c r="B26" s="3" t="s">
        <v>41</v>
      </c>
      <c r="C26" s="5">
        <f>[1]ВДГО!F32</f>
        <v>0</v>
      </c>
    </row>
    <row r="27" spans="1:3" x14ac:dyDescent="0.25">
      <c r="A27" s="2"/>
      <c r="B27" s="3" t="s">
        <v>42</v>
      </c>
      <c r="C27" s="5">
        <f>[1]ТБО!E33</f>
        <v>10208.744000000001</v>
      </c>
    </row>
    <row r="28" spans="1:3" x14ac:dyDescent="0.25">
      <c r="A28" s="2"/>
      <c r="B28" s="3" t="s">
        <v>43</v>
      </c>
      <c r="C28" s="5">
        <f>C12</f>
        <v>21483.236000000001</v>
      </c>
    </row>
    <row r="29" spans="1:3" x14ac:dyDescent="0.25">
      <c r="A29" s="2"/>
      <c r="B29" s="3" t="s">
        <v>73</v>
      </c>
      <c r="C29" s="5">
        <f>'[1]Федосеева 7(затраты по консъерж'!D5</f>
        <v>288681.64499999996</v>
      </c>
    </row>
    <row r="30" spans="1:3" x14ac:dyDescent="0.25">
      <c r="A30" s="2"/>
      <c r="B30" s="3" t="s">
        <v>44</v>
      </c>
      <c r="C30" s="5">
        <f>'[1]Начисл янв-апре Федос 7'!I7</f>
        <v>51092.83</v>
      </c>
    </row>
    <row r="31" spans="1:3" x14ac:dyDescent="0.25">
      <c r="A31" s="41"/>
      <c r="B31" s="42"/>
      <c r="C31" s="43"/>
    </row>
    <row r="32" spans="1:3" x14ac:dyDescent="0.25">
      <c r="B32" s="10"/>
    </row>
    <row r="34" spans="1:3" x14ac:dyDescent="0.25">
      <c r="A34" t="s">
        <v>45</v>
      </c>
    </row>
    <row r="36" spans="1:3" x14ac:dyDescent="0.25">
      <c r="A36" t="s">
        <v>46</v>
      </c>
      <c r="C36" s="1" t="s">
        <v>47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6" sqref="C6"/>
    </sheetView>
  </sheetViews>
  <sheetFormatPr defaultRowHeight="15" x14ac:dyDescent="0.25"/>
  <cols>
    <col min="1" max="1" width="3.28515625" customWidth="1"/>
    <col min="2" max="2" width="4.7109375" customWidth="1"/>
    <col min="3" max="3" width="15" customWidth="1"/>
    <col min="4" max="4" width="13.5703125" customWidth="1"/>
    <col min="5" max="5" width="17" customWidth="1"/>
    <col min="6" max="6" width="13.85546875" customWidth="1"/>
    <col min="7" max="7" width="13.85546875" hidden="1" customWidth="1"/>
    <col min="8" max="8" width="15.85546875" customWidth="1"/>
    <col min="9" max="9" width="14.28515625" customWidth="1"/>
  </cols>
  <sheetData>
    <row r="1" spans="1:9" x14ac:dyDescent="0.25"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1" t="s">
        <v>48</v>
      </c>
    </row>
    <row r="4" spans="1:9" x14ac:dyDescent="0.25">
      <c r="A4" s="12" t="s">
        <v>49</v>
      </c>
      <c r="B4" s="12"/>
      <c r="C4" s="12"/>
      <c r="D4" s="12"/>
      <c r="E4" s="12"/>
    </row>
    <row r="5" spans="1:9" ht="15" customHeight="1" x14ac:dyDescent="0.25">
      <c r="A5" s="33" t="s">
        <v>55</v>
      </c>
      <c r="B5" s="33"/>
      <c r="C5" s="33"/>
      <c r="D5" s="33"/>
      <c r="E5" s="33"/>
      <c r="F5" s="33"/>
      <c r="G5" s="33"/>
      <c r="H5" s="33"/>
      <c r="I5" s="33"/>
    </row>
    <row r="6" spans="1:9" x14ac:dyDescent="0.25">
      <c r="A6" s="11" t="s">
        <v>56</v>
      </c>
      <c r="B6" s="13"/>
      <c r="C6" s="13"/>
      <c r="D6" s="13"/>
      <c r="E6" s="13"/>
    </row>
    <row r="8" spans="1:9" x14ac:dyDescent="0.25">
      <c r="A8" s="30" t="s">
        <v>57</v>
      </c>
      <c r="B8" s="32"/>
      <c r="C8" s="30" t="s">
        <v>50</v>
      </c>
      <c r="D8" s="31"/>
      <c r="E8" s="32"/>
      <c r="F8" s="14" t="s">
        <v>51</v>
      </c>
      <c r="G8" s="14"/>
      <c r="H8" s="15" t="s">
        <v>52</v>
      </c>
      <c r="I8" s="16" t="s">
        <v>2</v>
      </c>
    </row>
    <row r="9" spans="1:9" ht="15" customHeight="1" x14ac:dyDescent="0.25">
      <c r="A9" s="34" t="s">
        <v>58</v>
      </c>
      <c r="B9" s="35"/>
      <c r="C9" s="24" t="s">
        <v>59</v>
      </c>
      <c r="D9" s="25"/>
      <c r="E9" s="26"/>
      <c r="F9" s="14"/>
      <c r="G9" s="17"/>
      <c r="H9" s="17"/>
      <c r="I9" s="14">
        <v>3963</v>
      </c>
    </row>
    <row r="10" spans="1:9" ht="15" customHeight="1" x14ac:dyDescent="0.25">
      <c r="A10" s="36"/>
      <c r="B10" s="29"/>
      <c r="C10" s="27" t="s">
        <v>60</v>
      </c>
      <c r="D10" s="28"/>
      <c r="E10" s="29"/>
      <c r="F10" s="14" t="s">
        <v>53</v>
      </c>
      <c r="G10" s="17"/>
      <c r="H10" s="17">
        <v>2</v>
      </c>
      <c r="I10" s="14">
        <v>2197</v>
      </c>
    </row>
    <row r="11" spans="1:9" ht="15" customHeight="1" x14ac:dyDescent="0.25">
      <c r="A11" s="37" t="s">
        <v>61</v>
      </c>
      <c r="B11" s="32"/>
      <c r="C11" s="27" t="s">
        <v>62</v>
      </c>
      <c r="D11" s="28"/>
      <c r="E11" s="29"/>
      <c r="F11" s="14" t="s">
        <v>53</v>
      </c>
      <c r="G11" s="17"/>
      <c r="H11" s="17">
        <v>3</v>
      </c>
      <c r="I11" s="14">
        <v>1945</v>
      </c>
    </row>
    <row r="12" spans="1:9" ht="15" customHeight="1" x14ac:dyDescent="0.25">
      <c r="A12" s="36"/>
      <c r="B12" s="38"/>
      <c r="C12" s="27" t="s">
        <v>63</v>
      </c>
      <c r="D12" s="28"/>
      <c r="E12" s="29"/>
      <c r="F12" s="14" t="s">
        <v>53</v>
      </c>
      <c r="G12" s="17"/>
      <c r="H12" s="17">
        <v>1</v>
      </c>
      <c r="I12" s="18">
        <v>439</v>
      </c>
    </row>
    <row r="13" spans="1:9" ht="15" customHeight="1" x14ac:dyDescent="0.25">
      <c r="A13" s="37" t="s">
        <v>64</v>
      </c>
      <c r="B13" s="39"/>
      <c r="C13" s="24" t="s">
        <v>65</v>
      </c>
      <c r="D13" s="25"/>
      <c r="E13" s="26"/>
      <c r="F13" s="14"/>
      <c r="G13" s="17"/>
      <c r="H13" s="17"/>
      <c r="I13" s="14">
        <v>7437</v>
      </c>
    </row>
    <row r="14" spans="1:9" ht="15" customHeight="1" x14ac:dyDescent="0.25">
      <c r="A14" s="37"/>
      <c r="B14" s="32"/>
      <c r="C14" s="27" t="s">
        <v>66</v>
      </c>
      <c r="D14" s="28"/>
      <c r="E14" s="29"/>
      <c r="F14" s="14" t="s">
        <v>53</v>
      </c>
      <c r="G14" s="17"/>
      <c r="H14" s="17">
        <v>1</v>
      </c>
      <c r="I14" s="14">
        <v>2350</v>
      </c>
    </row>
    <row r="15" spans="1:9" ht="15" customHeight="1" x14ac:dyDescent="0.25">
      <c r="A15" s="36"/>
      <c r="B15" s="38"/>
      <c r="C15" s="27" t="s">
        <v>67</v>
      </c>
      <c r="D15" s="28"/>
      <c r="E15" s="29"/>
      <c r="F15" s="14" t="s">
        <v>54</v>
      </c>
      <c r="G15" s="17"/>
      <c r="H15" s="17">
        <v>1.9</v>
      </c>
      <c r="I15" s="14">
        <v>1293</v>
      </c>
    </row>
    <row r="16" spans="1:9" ht="15" customHeight="1" x14ac:dyDescent="0.25">
      <c r="A16" s="20" t="s">
        <v>68</v>
      </c>
      <c r="B16" s="19"/>
      <c r="C16" s="20"/>
      <c r="D16" s="19"/>
      <c r="E16" s="21"/>
      <c r="F16" s="22"/>
      <c r="G16" s="22"/>
      <c r="H16" s="22"/>
      <c r="I16" s="23">
        <f>SUM(I9:I15)</f>
        <v>19624</v>
      </c>
    </row>
    <row r="17" spans="9:9" ht="15" customHeight="1" x14ac:dyDescent="0.25"/>
    <row r="18" spans="9:9" ht="15" customHeight="1" x14ac:dyDescent="0.25">
      <c r="I18" s="11"/>
    </row>
    <row r="19" spans="9:9" ht="15" customHeight="1" x14ac:dyDescent="0.25"/>
    <row r="20" spans="9:9" ht="15" customHeight="1" x14ac:dyDescent="0.25"/>
    <row r="21" spans="9:9" ht="15" customHeight="1" x14ac:dyDescent="0.25"/>
    <row r="22" spans="9:9" ht="15" customHeight="1" x14ac:dyDescent="0.25"/>
    <row r="23" spans="9:9" ht="15" customHeight="1" x14ac:dyDescent="0.25"/>
    <row r="24" spans="9:9" ht="15" customHeight="1" x14ac:dyDescent="0.25"/>
  </sheetData>
  <mergeCells count="17">
    <mergeCell ref="A5:I5"/>
    <mergeCell ref="A8:B8"/>
    <mergeCell ref="C8:E8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Финансовый отчет 2017</vt:lpstr>
      <vt:lpstr>Отчет по ТР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2018-04-05T12:07:30Z</dcterms:modified>
</cp:coreProperties>
</file>